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Abteilung3\Referat_31\03_Statistik\05_Infodienst\B_Daten und Fakten\4_Landwirtschaft\4_1_Betriebe\4_1_2_Betriebsw. Ausrichtung\"/>
    </mc:Choice>
  </mc:AlternateContent>
  <workbookProtection workbookAlgorithmName="SHA-512" workbookHashValue="Hnw+bqbpkQllAlzjdV7JFG0IRZYLFoQBSev9xKIp9c6wO+NSkXNaJHqb8HASUrNM3WcwcqldNU31XZEFsi13Tw==" workbookSaltValue="Ez4AqJC6lhBg10kHZW9DQg==" workbookSpinCount="100000" lockStructure="1"/>
  <bookViews>
    <workbookView xWindow="1080" yWindow="405" windowWidth="17505" windowHeight="11760"/>
  </bookViews>
  <sheets>
    <sheet name="Betriebswirtsch.Ausrichtung" sheetId="2" r:id="rId1"/>
    <sheet name="DIA-betriebswirtsch.Ausrichtung" sheetId="5" r:id="rId2"/>
    <sheet name="Daten Betriebstypen" sheetId="1" state="hidden" r:id="rId3"/>
  </sheets>
  <definedNames>
    <definedName name="_xlnm.Print_Area" localSheetId="0">Betriebswirtsch.Ausrichtung!#REF!</definedName>
  </definedNames>
  <calcPr calcId="162913"/>
</workbook>
</file>

<file path=xl/calcChain.xml><?xml version="1.0" encoding="utf-8"?>
<calcChain xmlns="http://schemas.openxmlformats.org/spreadsheetml/2006/main">
  <c r="G22" i="2" l="1"/>
  <c r="F22" i="2"/>
  <c r="E22" i="2"/>
  <c r="D22" i="2"/>
  <c r="C22" i="2"/>
  <c r="B22" i="2"/>
  <c r="J26" i="1"/>
  <c r="G26" i="1"/>
  <c r="F26" i="1"/>
  <c r="B21" i="2" l="1"/>
  <c r="C21" i="2"/>
  <c r="D21" i="2"/>
  <c r="E21" i="2"/>
  <c r="F21" i="2"/>
  <c r="G21" i="2"/>
  <c r="G25" i="1"/>
  <c r="J25" i="1"/>
  <c r="F19" i="2"/>
  <c r="F18" i="2"/>
  <c r="F17" i="2"/>
  <c r="B4" i="1"/>
  <c r="C4" i="1"/>
  <c r="G4" i="1" s="1"/>
  <c r="J4" i="1" s="1"/>
  <c r="D4" i="1"/>
  <c r="E4" i="1"/>
  <c r="F4" i="1"/>
  <c r="G5" i="1"/>
  <c r="J5" i="1" s="1"/>
  <c r="B6" i="1"/>
  <c r="C6" i="1"/>
  <c r="D6" i="1"/>
  <c r="E6" i="1"/>
  <c r="F6" i="1"/>
  <c r="G6" i="1"/>
  <c r="J6" i="1" s="1"/>
  <c r="H6" i="1"/>
  <c r="G7" i="1"/>
  <c r="J7" i="1"/>
  <c r="G8" i="1"/>
  <c r="J8" i="1"/>
  <c r="G9" i="1"/>
  <c r="J9" i="1"/>
  <c r="G10" i="1"/>
  <c r="G11" i="1"/>
  <c r="J11" i="1"/>
  <c r="G12" i="1"/>
  <c r="J12" i="1"/>
  <c r="G13" i="1"/>
  <c r="J13" i="1"/>
  <c r="G14" i="1"/>
  <c r="J14" i="1" s="1"/>
  <c r="G15" i="1"/>
  <c r="J15" i="1"/>
  <c r="G16" i="1"/>
  <c r="J16" i="1"/>
  <c r="G17" i="1"/>
  <c r="J17" i="1"/>
  <c r="G18" i="1"/>
  <c r="J18" i="1" s="1"/>
  <c r="G19" i="1"/>
  <c r="J19" i="1"/>
  <c r="G20" i="1"/>
  <c r="J20" i="1"/>
  <c r="F21" i="1"/>
  <c r="G21" i="1"/>
  <c r="J21" i="1"/>
  <c r="F22" i="1"/>
  <c r="G22" i="1"/>
  <c r="J22" i="1"/>
  <c r="F23" i="1"/>
  <c r="G23" i="1"/>
  <c r="J23" i="1"/>
  <c r="H24" i="1"/>
  <c r="G20" i="2"/>
  <c r="E24" i="1"/>
  <c r="E20" i="2" s="1"/>
  <c r="C24" i="1"/>
  <c r="C20" i="2"/>
  <c r="D24" i="1"/>
  <c r="D20" i="2"/>
  <c r="B24" i="1"/>
  <c r="G24" i="1" s="1"/>
  <c r="B20" i="2"/>
  <c r="F24" i="1"/>
  <c r="F20" i="2" s="1"/>
</calcChain>
</file>

<file path=xl/comments1.xml><?xml version="1.0" encoding="utf-8"?>
<comments xmlns="http://schemas.openxmlformats.org/spreadsheetml/2006/main">
  <authors>
    <author>Müller, Richard (LEL)</author>
  </authors>
  <commentList>
    <comment ref="B4" authorId="0" shapeId="0">
      <text>
        <r>
          <rPr>
            <b/>
            <sz val="8"/>
            <color indexed="81"/>
            <rFont val="Tahoma"/>
            <family val="2"/>
          </rPr>
          <t>Müller, Richard (LEL):</t>
        </r>
        <r>
          <rPr>
            <sz val="8"/>
            <color indexed="81"/>
            <rFont val="Tahoma"/>
            <family val="2"/>
          </rPr>
          <t xml:space="preserve">
bis 1999: Marktfruchtbetriebe</t>
        </r>
      </text>
    </comment>
    <comment ref="C4" authorId="0" shapeId="0">
      <text>
        <r>
          <rPr>
            <b/>
            <sz val="8"/>
            <color indexed="81"/>
            <rFont val="Tahoma"/>
            <family val="2"/>
          </rPr>
          <t>Müller, Richard (LEL):</t>
        </r>
        <r>
          <rPr>
            <sz val="8"/>
            <color indexed="81"/>
            <rFont val="Tahoma"/>
            <family val="2"/>
          </rPr>
          <t xml:space="preserve">
2003-2007: Weideviehbetriebe</t>
        </r>
      </text>
    </comment>
    <comment ref="F4" authorId="0" shapeId="0">
      <text>
        <r>
          <rPr>
            <b/>
            <sz val="8"/>
            <color indexed="81"/>
            <rFont val="Tahoma"/>
            <family val="2"/>
          </rPr>
          <t>Müller, Richard (LEL):</t>
        </r>
        <r>
          <rPr>
            <sz val="8"/>
            <color indexed="81"/>
            <rFont val="Tahoma"/>
            <family val="2"/>
          </rPr>
          <t xml:space="preserve">
bis 1999: Gemischtbetriebe</t>
        </r>
      </text>
    </comment>
  </commentList>
</comments>
</file>

<file path=xl/comments2.xml><?xml version="1.0" encoding="utf-8"?>
<comments xmlns="http://schemas.openxmlformats.org/spreadsheetml/2006/main">
  <authors>
    <author>Müller, Richard (LEL)</author>
  </authors>
  <commentList>
    <comment ref="B3" authorId="0" shapeId="0">
      <text>
        <r>
          <rPr>
            <b/>
            <sz val="8"/>
            <color indexed="81"/>
            <rFont val="Tahoma"/>
            <family val="2"/>
          </rPr>
          <t>Müller, Richard (LEL):</t>
        </r>
        <r>
          <rPr>
            <sz val="8"/>
            <color indexed="81"/>
            <rFont val="Tahoma"/>
            <family val="2"/>
          </rPr>
          <t xml:space="preserve">
bis 1999: Marktfruchtbetriebe</t>
        </r>
      </text>
    </comment>
    <comment ref="C3" authorId="0" shapeId="0">
      <text>
        <r>
          <rPr>
            <b/>
            <sz val="8"/>
            <color indexed="81"/>
            <rFont val="Tahoma"/>
            <family val="2"/>
          </rPr>
          <t>Müller, Richard (LEL):</t>
        </r>
        <r>
          <rPr>
            <sz val="8"/>
            <color indexed="81"/>
            <rFont val="Tahoma"/>
            <family val="2"/>
          </rPr>
          <t xml:space="preserve">
2003-2007: Weideviehbetriebe</t>
        </r>
      </text>
    </comment>
    <comment ref="F3" authorId="0" shapeId="0">
      <text>
        <r>
          <rPr>
            <b/>
            <sz val="8"/>
            <color indexed="81"/>
            <rFont val="Tahoma"/>
            <family val="2"/>
          </rPr>
          <t>Müller, Richard (LEL):</t>
        </r>
        <r>
          <rPr>
            <sz val="8"/>
            <color indexed="81"/>
            <rFont val="Tahoma"/>
            <family val="2"/>
          </rPr>
          <t xml:space="preserve">
bis 1999: Gemischtbetriebe</t>
        </r>
      </text>
    </comment>
  </commentList>
</comments>
</file>

<file path=xl/sharedStrings.xml><?xml version="1.0" encoding="utf-8"?>
<sst xmlns="http://schemas.openxmlformats.org/spreadsheetml/2006/main" count="25" uniqueCount="16">
  <si>
    <t>ab 5 ha</t>
  </si>
  <si>
    <t>ab 2 ha</t>
  </si>
  <si>
    <t>ab 1 ha</t>
  </si>
  <si>
    <t>gesamt</t>
  </si>
  <si>
    <t>Übrige</t>
  </si>
  <si>
    <t>Gartenbau</t>
  </si>
  <si>
    <t>Landwirtschaft</t>
  </si>
  <si>
    <t>Verbund</t>
  </si>
  <si>
    <t>Dauerkultur</t>
  </si>
  <si>
    <t>Veredlung</t>
  </si>
  <si>
    <t>Futterbau</t>
  </si>
  <si>
    <t>Ackerbau</t>
  </si>
  <si>
    <t>Jahr</t>
  </si>
  <si>
    <t>Entwicklung landwirtschaftlicher Betriebe nach betriebswirtschaftlicher Ausrichtung</t>
  </si>
  <si>
    <t>Quelle: Statistisches Landesamt Baden-Württemberg</t>
  </si>
  <si>
    <t>Bearbeitung: LEL Schwäbisch Gmünd, Abt. 3, 07/2022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</si>
</sst>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&quot;-&quot;??\ _€_-;_-@_-"/>
    <numFmt numFmtId="165" formatCode="_-* #,##0\ _€_-;\-* #,##0\ _€_-;_-* &quot;-&quot;??\ _€_-;_-@_-"/>
  </numFmts>
  <fonts count="7" x14ac:knownFonts="1">
    <font>
      <sz val="11"/>
      <color theme="1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u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28">
    <xf numFmtId="0" fontId="0" fillId="0" borderId="0" xfId="0"/>
    <xf numFmtId="165" fontId="3" fillId="0" borderId="0" xfId="1" applyNumberFormat="1" applyFont="1"/>
    <xf numFmtId="165" fontId="0" fillId="0" borderId="0" xfId="0" applyNumberFormat="1"/>
    <xf numFmtId="0" fontId="4" fillId="0" borderId="0" xfId="0" applyFont="1" applyAlignment="1">
      <alignment horizontal="center"/>
    </xf>
    <xf numFmtId="0" fontId="0" fillId="0" borderId="1" xfId="0" applyBorder="1"/>
    <xf numFmtId="165" fontId="3" fillId="0" borderId="1" xfId="1" applyNumberFormat="1" applyFont="1" applyBorder="1"/>
    <xf numFmtId="165" fontId="0" fillId="0" borderId="1" xfId="0" applyNumberFormat="1" applyBorder="1"/>
    <xf numFmtId="0" fontId="4" fillId="0" borderId="1" xfId="0" applyFont="1" applyBorder="1" applyAlignment="1">
      <alignment horizontal="center"/>
    </xf>
    <xf numFmtId="165" fontId="3" fillId="2" borderId="1" xfId="1" applyNumberFormat="1" applyFont="1" applyFill="1" applyBorder="1"/>
    <xf numFmtId="165" fontId="0" fillId="2" borderId="1" xfId="0" applyNumberFormat="1" applyFill="1" applyBorder="1"/>
    <xf numFmtId="0" fontId="4" fillId="2" borderId="1" xfId="0" applyFont="1" applyFill="1" applyBorder="1" applyAlignment="1">
      <alignment horizontal="center"/>
    </xf>
    <xf numFmtId="165" fontId="3" fillId="2" borderId="0" xfId="1" applyNumberFormat="1" applyFont="1" applyFill="1"/>
    <xf numFmtId="165" fontId="0" fillId="2" borderId="0" xfId="0" applyNumberFormat="1" applyFill="1"/>
    <xf numFmtId="0" fontId="4" fillId="2" borderId="0" xfId="0" applyFont="1" applyFill="1" applyAlignment="1">
      <alignment horizontal="center"/>
    </xf>
    <xf numFmtId="165" fontId="4" fillId="0" borderId="1" xfId="1" applyNumberFormat="1" applyFont="1" applyBorder="1"/>
    <xf numFmtId="165" fontId="4" fillId="0" borderId="0" xfId="1" applyNumberFormat="1" applyFont="1" applyFill="1" applyBorder="1"/>
    <xf numFmtId="0" fontId="4" fillId="0" borderId="1" xfId="0" applyFont="1" applyBorder="1"/>
    <xf numFmtId="165" fontId="5" fillId="3" borderId="1" xfId="1" applyNumberFormat="1" applyFont="1" applyFill="1" applyBorder="1"/>
    <xf numFmtId="165" fontId="5" fillId="3" borderId="0" xfId="1" applyNumberFormat="1" applyFont="1" applyFill="1"/>
    <xf numFmtId="165" fontId="5" fillId="0" borderId="0" xfId="1" applyNumberFormat="1" applyFont="1"/>
    <xf numFmtId="165" fontId="5" fillId="0" borderId="1" xfId="1" applyNumberFormat="1" applyFont="1" applyBorder="1"/>
    <xf numFmtId="0" fontId="5" fillId="0" borderId="1" xfId="0" applyFont="1" applyBorder="1"/>
    <xf numFmtId="0" fontId="5" fillId="3" borderId="1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3" fontId="0" fillId="0" borderId="0" xfId="0" applyNumberFormat="1"/>
    <xf numFmtId="0" fontId="6" fillId="0" borderId="0" xfId="0" applyFont="1"/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colors>
    <mruColors>
      <color rgb="FFFCFA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/>
              <a:t>Entwicklung landwirtschaftlicher Betriebe in Baden-Württemberg </a:t>
            </a:r>
          </a:p>
          <a:p>
            <a:pPr>
              <a:defRPr sz="1800" b="1"/>
            </a:pPr>
            <a:r>
              <a:rPr lang="en-US" sz="1800" b="1"/>
              <a:t>nach betriebswirtschaftlicher Ausrichtung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680148058415774"/>
          <c:y val="0.12313094547437951"/>
          <c:w val="0.85700948919846565"/>
          <c:h val="0.7344316945983097"/>
        </c:manualLayout>
      </c:layout>
      <c:lineChart>
        <c:grouping val="standard"/>
        <c:varyColors val="0"/>
        <c:ser>
          <c:idx val="0"/>
          <c:order val="0"/>
          <c:tx>
            <c:strRef>
              <c:f>Betriebswirtsch.Ausrichtung!$B$4</c:f>
              <c:strCache>
                <c:ptCount val="1"/>
                <c:pt idx="0">
                  <c:v>Ackerbau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Betriebswirtsch.Ausrichtung!$A$5:$A$22</c:f>
              <c:numCache>
                <c:formatCode>General</c:formatCode>
                <c:ptCount val="18"/>
                <c:pt idx="0">
                  <c:v>1979</c:v>
                </c:pt>
                <c:pt idx="1">
                  <c:v>1981</c:v>
                </c:pt>
                <c:pt idx="2">
                  <c:v>1983</c:v>
                </c:pt>
                <c:pt idx="3">
                  <c:v>1985</c:v>
                </c:pt>
                <c:pt idx="4">
                  <c:v>1987</c:v>
                </c:pt>
                <c:pt idx="5">
                  <c:v>1989</c:v>
                </c:pt>
                <c:pt idx="6">
                  <c:v>1991</c:v>
                </c:pt>
                <c:pt idx="7">
                  <c:v>1993</c:v>
                </c:pt>
                <c:pt idx="8">
                  <c:v>1995</c:v>
                </c:pt>
                <c:pt idx="9">
                  <c:v>1997</c:v>
                </c:pt>
                <c:pt idx="10">
                  <c:v>1999</c:v>
                </c:pt>
                <c:pt idx="11">
                  <c:v>2001</c:v>
                </c:pt>
                <c:pt idx="12">
                  <c:v>2003</c:v>
                </c:pt>
                <c:pt idx="13">
                  <c:v>2007</c:v>
                </c:pt>
                <c:pt idx="14">
                  <c:v>2010</c:v>
                </c:pt>
                <c:pt idx="15">
                  <c:v>2013</c:v>
                </c:pt>
                <c:pt idx="16">
                  <c:v>2016</c:v>
                </c:pt>
                <c:pt idx="17">
                  <c:v>2020</c:v>
                </c:pt>
              </c:numCache>
            </c:numRef>
          </c:cat>
          <c:val>
            <c:numRef>
              <c:f>Betriebswirtsch.Ausrichtung!$B$5:$B$22</c:f>
              <c:numCache>
                <c:formatCode>_-* #,##0\ _€_-;\-* #,##0\ _€_-;_-* "-"??\ _€_-;_-@_-</c:formatCode>
                <c:ptCount val="18"/>
                <c:pt idx="0">
                  <c:v>23398</c:v>
                </c:pt>
                <c:pt idx="1">
                  <c:v>26979</c:v>
                </c:pt>
                <c:pt idx="2">
                  <c:v>23471</c:v>
                </c:pt>
                <c:pt idx="3">
                  <c:v>31463</c:v>
                </c:pt>
                <c:pt idx="4">
                  <c:v>23297</c:v>
                </c:pt>
                <c:pt idx="5">
                  <c:v>27243</c:v>
                </c:pt>
                <c:pt idx="6">
                  <c:v>21583</c:v>
                </c:pt>
                <c:pt idx="7">
                  <c:v>23364</c:v>
                </c:pt>
                <c:pt idx="8">
                  <c:v>18685</c:v>
                </c:pt>
                <c:pt idx="9">
                  <c:v>17399</c:v>
                </c:pt>
                <c:pt idx="10">
                  <c:v>16340</c:v>
                </c:pt>
                <c:pt idx="11">
                  <c:v>15500</c:v>
                </c:pt>
                <c:pt idx="12">
                  <c:v>11127</c:v>
                </c:pt>
                <c:pt idx="13">
                  <c:v>9166</c:v>
                </c:pt>
                <c:pt idx="14">
                  <c:v>8894</c:v>
                </c:pt>
                <c:pt idx="15">
                  <c:v>10600</c:v>
                </c:pt>
                <c:pt idx="16">
                  <c:v>10261</c:v>
                </c:pt>
                <c:pt idx="17">
                  <c:v>10772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72E-41BD-B344-984B9F81BCBD}"/>
            </c:ext>
          </c:extLst>
        </c:ser>
        <c:ser>
          <c:idx val="1"/>
          <c:order val="1"/>
          <c:tx>
            <c:strRef>
              <c:f>Betriebswirtsch.Ausrichtung!$C$4</c:f>
              <c:strCache>
                <c:ptCount val="1"/>
                <c:pt idx="0">
                  <c:v>Futterbau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Betriebswirtsch.Ausrichtung!$A$5:$A$22</c:f>
              <c:numCache>
                <c:formatCode>General</c:formatCode>
                <c:ptCount val="18"/>
                <c:pt idx="0">
                  <c:v>1979</c:v>
                </c:pt>
                <c:pt idx="1">
                  <c:v>1981</c:v>
                </c:pt>
                <c:pt idx="2">
                  <c:v>1983</c:v>
                </c:pt>
                <c:pt idx="3">
                  <c:v>1985</c:v>
                </c:pt>
                <c:pt idx="4">
                  <c:v>1987</c:v>
                </c:pt>
                <c:pt idx="5">
                  <c:v>1989</c:v>
                </c:pt>
                <c:pt idx="6">
                  <c:v>1991</c:v>
                </c:pt>
                <c:pt idx="7">
                  <c:v>1993</c:v>
                </c:pt>
                <c:pt idx="8">
                  <c:v>1995</c:v>
                </c:pt>
                <c:pt idx="9">
                  <c:v>1997</c:v>
                </c:pt>
                <c:pt idx="10">
                  <c:v>1999</c:v>
                </c:pt>
                <c:pt idx="11">
                  <c:v>2001</c:v>
                </c:pt>
                <c:pt idx="12">
                  <c:v>2003</c:v>
                </c:pt>
                <c:pt idx="13">
                  <c:v>2007</c:v>
                </c:pt>
                <c:pt idx="14">
                  <c:v>2010</c:v>
                </c:pt>
                <c:pt idx="15">
                  <c:v>2013</c:v>
                </c:pt>
                <c:pt idx="16">
                  <c:v>2016</c:v>
                </c:pt>
                <c:pt idx="17">
                  <c:v>2020</c:v>
                </c:pt>
              </c:numCache>
            </c:numRef>
          </c:cat>
          <c:val>
            <c:numRef>
              <c:f>Betriebswirtsch.Ausrichtung!$C$5:$C$22</c:f>
              <c:numCache>
                <c:formatCode>_-* #,##0\ _€_-;\-* #,##0\ _€_-;_-* "-"??\ _€_-;_-@_-</c:formatCode>
                <c:ptCount val="18"/>
                <c:pt idx="0">
                  <c:v>61963</c:v>
                </c:pt>
                <c:pt idx="1">
                  <c:v>59483</c:v>
                </c:pt>
                <c:pt idx="2">
                  <c:v>53297</c:v>
                </c:pt>
                <c:pt idx="3">
                  <c:v>53002</c:v>
                </c:pt>
                <c:pt idx="4">
                  <c:v>47774</c:v>
                </c:pt>
                <c:pt idx="5">
                  <c:v>46325</c:v>
                </c:pt>
                <c:pt idx="6">
                  <c:v>38612</c:v>
                </c:pt>
                <c:pt idx="7">
                  <c:v>35312</c:v>
                </c:pt>
                <c:pt idx="8">
                  <c:v>29841</c:v>
                </c:pt>
                <c:pt idx="9">
                  <c:v>32291</c:v>
                </c:pt>
                <c:pt idx="10">
                  <c:v>26386</c:v>
                </c:pt>
                <c:pt idx="11">
                  <c:v>24400</c:v>
                </c:pt>
                <c:pt idx="12">
                  <c:v>23353</c:v>
                </c:pt>
                <c:pt idx="13">
                  <c:v>21641</c:v>
                </c:pt>
                <c:pt idx="14">
                  <c:v>16114</c:v>
                </c:pt>
                <c:pt idx="15">
                  <c:v>14839.999999999998</c:v>
                </c:pt>
                <c:pt idx="16">
                  <c:v>14274</c:v>
                </c:pt>
                <c:pt idx="17">
                  <c:v>13739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72E-41BD-B344-984B9F81BCBD}"/>
            </c:ext>
          </c:extLst>
        </c:ser>
        <c:ser>
          <c:idx val="2"/>
          <c:order val="2"/>
          <c:tx>
            <c:strRef>
              <c:f>Betriebswirtsch.Ausrichtung!$D$4</c:f>
              <c:strCache>
                <c:ptCount val="1"/>
                <c:pt idx="0">
                  <c:v>Veredlung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Betriebswirtsch.Ausrichtung!$A$5:$A$22</c:f>
              <c:numCache>
                <c:formatCode>General</c:formatCode>
                <c:ptCount val="18"/>
                <c:pt idx="0">
                  <c:v>1979</c:v>
                </c:pt>
                <c:pt idx="1">
                  <c:v>1981</c:v>
                </c:pt>
                <c:pt idx="2">
                  <c:v>1983</c:v>
                </c:pt>
                <c:pt idx="3">
                  <c:v>1985</c:v>
                </c:pt>
                <c:pt idx="4">
                  <c:v>1987</c:v>
                </c:pt>
                <c:pt idx="5">
                  <c:v>1989</c:v>
                </c:pt>
                <c:pt idx="6">
                  <c:v>1991</c:v>
                </c:pt>
                <c:pt idx="7">
                  <c:v>1993</c:v>
                </c:pt>
                <c:pt idx="8">
                  <c:v>1995</c:v>
                </c:pt>
                <c:pt idx="9">
                  <c:v>1997</c:v>
                </c:pt>
                <c:pt idx="10">
                  <c:v>1999</c:v>
                </c:pt>
                <c:pt idx="11">
                  <c:v>2001</c:v>
                </c:pt>
                <c:pt idx="12">
                  <c:v>2003</c:v>
                </c:pt>
                <c:pt idx="13">
                  <c:v>2007</c:v>
                </c:pt>
                <c:pt idx="14">
                  <c:v>2010</c:v>
                </c:pt>
                <c:pt idx="15">
                  <c:v>2013</c:v>
                </c:pt>
                <c:pt idx="16">
                  <c:v>2016</c:v>
                </c:pt>
                <c:pt idx="17">
                  <c:v>2020</c:v>
                </c:pt>
              </c:numCache>
            </c:numRef>
          </c:cat>
          <c:val>
            <c:numRef>
              <c:f>Betriebswirtsch.Ausrichtung!$D$5:$D$22</c:f>
              <c:numCache>
                <c:formatCode>_-* #,##0\ _€_-;\-* #,##0\ _€_-;_-* "-"??\ _€_-;_-@_-</c:formatCode>
                <c:ptCount val="18"/>
                <c:pt idx="0">
                  <c:v>3921</c:v>
                </c:pt>
                <c:pt idx="1">
                  <c:v>5521</c:v>
                </c:pt>
                <c:pt idx="2">
                  <c:v>4237</c:v>
                </c:pt>
                <c:pt idx="3">
                  <c:v>4035</c:v>
                </c:pt>
                <c:pt idx="4">
                  <c:v>3926</c:v>
                </c:pt>
                <c:pt idx="5">
                  <c:v>3393</c:v>
                </c:pt>
                <c:pt idx="6">
                  <c:v>3774</c:v>
                </c:pt>
                <c:pt idx="7">
                  <c:v>5031</c:v>
                </c:pt>
                <c:pt idx="8">
                  <c:v>4589</c:v>
                </c:pt>
                <c:pt idx="9">
                  <c:v>3933</c:v>
                </c:pt>
                <c:pt idx="10">
                  <c:v>3512</c:v>
                </c:pt>
                <c:pt idx="11">
                  <c:v>3000</c:v>
                </c:pt>
                <c:pt idx="12">
                  <c:v>1164</c:v>
                </c:pt>
                <c:pt idx="13">
                  <c:v>1381</c:v>
                </c:pt>
                <c:pt idx="14">
                  <c:v>1997</c:v>
                </c:pt>
                <c:pt idx="15">
                  <c:v>1696</c:v>
                </c:pt>
                <c:pt idx="16">
                  <c:v>1465</c:v>
                </c:pt>
                <c:pt idx="17">
                  <c:v>1446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72E-41BD-B344-984B9F81BCBD}"/>
            </c:ext>
          </c:extLst>
        </c:ser>
        <c:ser>
          <c:idx val="3"/>
          <c:order val="3"/>
          <c:tx>
            <c:strRef>
              <c:f>Betriebswirtsch.Ausrichtung!$E$4</c:f>
              <c:strCache>
                <c:ptCount val="1"/>
                <c:pt idx="0">
                  <c:v>Dauerkultur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Betriebswirtsch.Ausrichtung!$A$5:$A$22</c:f>
              <c:numCache>
                <c:formatCode>General</c:formatCode>
                <c:ptCount val="18"/>
                <c:pt idx="0">
                  <c:v>1979</c:v>
                </c:pt>
                <c:pt idx="1">
                  <c:v>1981</c:v>
                </c:pt>
                <c:pt idx="2">
                  <c:v>1983</c:v>
                </c:pt>
                <c:pt idx="3">
                  <c:v>1985</c:v>
                </c:pt>
                <c:pt idx="4">
                  <c:v>1987</c:v>
                </c:pt>
                <c:pt idx="5">
                  <c:v>1989</c:v>
                </c:pt>
                <c:pt idx="6">
                  <c:v>1991</c:v>
                </c:pt>
                <c:pt idx="7">
                  <c:v>1993</c:v>
                </c:pt>
                <c:pt idx="8">
                  <c:v>1995</c:v>
                </c:pt>
                <c:pt idx="9">
                  <c:v>1997</c:v>
                </c:pt>
                <c:pt idx="10">
                  <c:v>1999</c:v>
                </c:pt>
                <c:pt idx="11">
                  <c:v>2001</c:v>
                </c:pt>
                <c:pt idx="12">
                  <c:v>2003</c:v>
                </c:pt>
                <c:pt idx="13">
                  <c:v>2007</c:v>
                </c:pt>
                <c:pt idx="14">
                  <c:v>2010</c:v>
                </c:pt>
                <c:pt idx="15">
                  <c:v>2013</c:v>
                </c:pt>
                <c:pt idx="16">
                  <c:v>2016</c:v>
                </c:pt>
                <c:pt idx="17">
                  <c:v>2020</c:v>
                </c:pt>
              </c:numCache>
            </c:numRef>
          </c:cat>
          <c:val>
            <c:numRef>
              <c:f>Betriebswirtsch.Ausrichtung!$E$5:$E$22</c:f>
              <c:numCache>
                <c:formatCode>_-* #,##0\ _€_-;\-* #,##0\ _€_-;_-* "-"??\ _€_-;_-@_-</c:formatCode>
                <c:ptCount val="18"/>
                <c:pt idx="0">
                  <c:v>20899</c:v>
                </c:pt>
                <c:pt idx="1">
                  <c:v>20075</c:v>
                </c:pt>
                <c:pt idx="2">
                  <c:v>21061</c:v>
                </c:pt>
                <c:pt idx="3">
                  <c:v>20523</c:v>
                </c:pt>
                <c:pt idx="4">
                  <c:v>20558</c:v>
                </c:pt>
                <c:pt idx="5">
                  <c:v>21159</c:v>
                </c:pt>
                <c:pt idx="6">
                  <c:v>20090</c:v>
                </c:pt>
                <c:pt idx="7">
                  <c:v>19679</c:v>
                </c:pt>
                <c:pt idx="8">
                  <c:v>18548</c:v>
                </c:pt>
                <c:pt idx="9">
                  <c:v>17552</c:v>
                </c:pt>
                <c:pt idx="10">
                  <c:v>17236</c:v>
                </c:pt>
                <c:pt idx="11">
                  <c:v>17000</c:v>
                </c:pt>
                <c:pt idx="12">
                  <c:v>14935</c:v>
                </c:pt>
                <c:pt idx="13">
                  <c:v>12822</c:v>
                </c:pt>
                <c:pt idx="14">
                  <c:v>9257</c:v>
                </c:pt>
                <c:pt idx="15">
                  <c:v>8480</c:v>
                </c:pt>
                <c:pt idx="16">
                  <c:v>7962</c:v>
                </c:pt>
                <c:pt idx="17">
                  <c:v>7523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72E-41BD-B344-984B9F81BCBD}"/>
            </c:ext>
          </c:extLst>
        </c:ser>
        <c:ser>
          <c:idx val="4"/>
          <c:order val="4"/>
          <c:tx>
            <c:strRef>
              <c:f>Betriebswirtsch.Ausrichtung!$F$4</c:f>
              <c:strCache>
                <c:ptCount val="1"/>
                <c:pt idx="0">
                  <c:v>Verbund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Betriebswirtsch.Ausrichtung!$A$5:$A$22</c:f>
              <c:numCache>
                <c:formatCode>General</c:formatCode>
                <c:ptCount val="18"/>
                <c:pt idx="0">
                  <c:v>1979</c:v>
                </c:pt>
                <c:pt idx="1">
                  <c:v>1981</c:v>
                </c:pt>
                <c:pt idx="2">
                  <c:v>1983</c:v>
                </c:pt>
                <c:pt idx="3">
                  <c:v>1985</c:v>
                </c:pt>
                <c:pt idx="4">
                  <c:v>1987</c:v>
                </c:pt>
                <c:pt idx="5">
                  <c:v>1989</c:v>
                </c:pt>
                <c:pt idx="6">
                  <c:v>1991</c:v>
                </c:pt>
                <c:pt idx="7">
                  <c:v>1993</c:v>
                </c:pt>
                <c:pt idx="8">
                  <c:v>1995</c:v>
                </c:pt>
                <c:pt idx="9">
                  <c:v>1997</c:v>
                </c:pt>
                <c:pt idx="10">
                  <c:v>1999</c:v>
                </c:pt>
                <c:pt idx="11">
                  <c:v>2001</c:v>
                </c:pt>
                <c:pt idx="12">
                  <c:v>2003</c:v>
                </c:pt>
                <c:pt idx="13">
                  <c:v>2007</c:v>
                </c:pt>
                <c:pt idx="14">
                  <c:v>2010</c:v>
                </c:pt>
                <c:pt idx="15">
                  <c:v>2013</c:v>
                </c:pt>
                <c:pt idx="16">
                  <c:v>2016</c:v>
                </c:pt>
                <c:pt idx="17">
                  <c:v>2020</c:v>
                </c:pt>
              </c:numCache>
            </c:numRef>
          </c:cat>
          <c:val>
            <c:numRef>
              <c:f>Betriebswirtsch.Ausrichtung!$F$5:$F$22</c:f>
              <c:numCache>
                <c:formatCode>_-* #,##0\ _€_-;\-* #,##0\ _€_-;_-* "-"??\ _€_-;_-@_-</c:formatCode>
                <c:ptCount val="18"/>
                <c:pt idx="0">
                  <c:v>12139</c:v>
                </c:pt>
                <c:pt idx="1">
                  <c:v>14719</c:v>
                </c:pt>
                <c:pt idx="2">
                  <c:v>10720</c:v>
                </c:pt>
                <c:pt idx="3">
                  <c:v>9772</c:v>
                </c:pt>
                <c:pt idx="4">
                  <c:v>6801</c:v>
                </c:pt>
                <c:pt idx="5">
                  <c:v>5799</c:v>
                </c:pt>
                <c:pt idx="6">
                  <c:v>5549</c:v>
                </c:pt>
                <c:pt idx="7">
                  <c:v>5755</c:v>
                </c:pt>
                <c:pt idx="8">
                  <c:v>4853</c:v>
                </c:pt>
                <c:pt idx="9">
                  <c:v>6051</c:v>
                </c:pt>
                <c:pt idx="10">
                  <c:v>4477</c:v>
                </c:pt>
                <c:pt idx="11">
                  <c:v>3100</c:v>
                </c:pt>
                <c:pt idx="12">
                  <c:v>13196</c:v>
                </c:pt>
                <c:pt idx="13">
                  <c:v>10439</c:v>
                </c:pt>
                <c:pt idx="14">
                  <c:v>7040</c:v>
                </c:pt>
                <c:pt idx="15">
                  <c:v>5936.0000000000009</c:v>
                </c:pt>
                <c:pt idx="16">
                  <c:v>5631</c:v>
                </c:pt>
                <c:pt idx="17">
                  <c:v>4741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72E-41BD-B344-984B9F81BCBD}"/>
            </c:ext>
          </c:extLst>
        </c:ser>
        <c:ser>
          <c:idx val="5"/>
          <c:order val="5"/>
          <c:tx>
            <c:strRef>
              <c:f>Betriebswirtsch.Ausrichtung!$G$4</c:f>
              <c:strCache>
                <c:ptCount val="1"/>
                <c:pt idx="0">
                  <c:v>Gartenbau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Betriebswirtsch.Ausrichtung!$A$5:$A$22</c:f>
              <c:numCache>
                <c:formatCode>General</c:formatCode>
                <c:ptCount val="18"/>
                <c:pt idx="0">
                  <c:v>1979</c:v>
                </c:pt>
                <c:pt idx="1">
                  <c:v>1981</c:v>
                </c:pt>
                <c:pt idx="2">
                  <c:v>1983</c:v>
                </c:pt>
                <c:pt idx="3">
                  <c:v>1985</c:v>
                </c:pt>
                <c:pt idx="4">
                  <c:v>1987</c:v>
                </c:pt>
                <c:pt idx="5">
                  <c:v>1989</c:v>
                </c:pt>
                <c:pt idx="6">
                  <c:v>1991</c:v>
                </c:pt>
                <c:pt idx="7">
                  <c:v>1993</c:v>
                </c:pt>
                <c:pt idx="8">
                  <c:v>1995</c:v>
                </c:pt>
                <c:pt idx="9">
                  <c:v>1997</c:v>
                </c:pt>
                <c:pt idx="10">
                  <c:v>1999</c:v>
                </c:pt>
                <c:pt idx="11">
                  <c:v>2001</c:v>
                </c:pt>
                <c:pt idx="12">
                  <c:v>2003</c:v>
                </c:pt>
                <c:pt idx="13">
                  <c:v>2007</c:v>
                </c:pt>
                <c:pt idx="14">
                  <c:v>2010</c:v>
                </c:pt>
                <c:pt idx="15">
                  <c:v>2013</c:v>
                </c:pt>
                <c:pt idx="16">
                  <c:v>2016</c:v>
                </c:pt>
                <c:pt idx="17">
                  <c:v>2020</c:v>
                </c:pt>
              </c:numCache>
            </c:numRef>
          </c:cat>
          <c:val>
            <c:numRef>
              <c:f>Betriebswirtsch.Ausrichtung!$G$5:$G$22</c:f>
              <c:numCache>
                <c:formatCode>_-* #,##0\ _€_-;\-* #,##0\ _€_-;_-* "-"??\ _€_-;_-@_-</c:formatCode>
                <c:ptCount val="18"/>
                <c:pt idx="0">
                  <c:v>3194</c:v>
                </c:pt>
                <c:pt idx="1">
                  <c:v>3103</c:v>
                </c:pt>
                <c:pt idx="2">
                  <c:v>2958</c:v>
                </c:pt>
                <c:pt idx="3">
                  <c:v>2998</c:v>
                </c:pt>
                <c:pt idx="4">
                  <c:v>2726</c:v>
                </c:pt>
                <c:pt idx="5">
                  <c:v>2674</c:v>
                </c:pt>
                <c:pt idx="6">
                  <c:v>2612</c:v>
                </c:pt>
                <c:pt idx="7">
                  <c:v>2673</c:v>
                </c:pt>
                <c:pt idx="8">
                  <c:v>2478</c:v>
                </c:pt>
                <c:pt idx="9">
                  <c:v>2338</c:v>
                </c:pt>
                <c:pt idx="10">
                  <c:v>2124</c:v>
                </c:pt>
                <c:pt idx="11">
                  <c:v>2000</c:v>
                </c:pt>
                <c:pt idx="12">
                  <c:v>1978</c:v>
                </c:pt>
                <c:pt idx="13">
                  <c:v>1600</c:v>
                </c:pt>
                <c:pt idx="14">
                  <c:v>1210</c:v>
                </c:pt>
                <c:pt idx="15">
                  <c:v>1272</c:v>
                </c:pt>
                <c:pt idx="16">
                  <c:v>996</c:v>
                </c:pt>
                <c:pt idx="17">
                  <c:v>864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72E-41BD-B344-984B9F81BC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5275720"/>
        <c:axId val="515274080"/>
      </c:lineChart>
      <c:catAx>
        <c:axId val="5152757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/>
                  <a:t>Jahr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15274080"/>
        <c:crosses val="autoZero"/>
        <c:auto val="1"/>
        <c:lblAlgn val="ctr"/>
        <c:lblOffset val="100"/>
        <c:noMultiLvlLbl val="0"/>
      </c:catAx>
      <c:valAx>
        <c:axId val="515274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b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/>
                  <a:t>Betriebe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b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_-* #,##0\ _€_-;\-* #,##0\ _€_-;_-* &quot;-&quot;??\ _€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15275720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1231426071741009"/>
          <c:y val="0.15018078848615013"/>
          <c:w val="0.12341223500908541"/>
          <c:h val="0.2607630235472330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CFAE7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sheetProtection algorithmName="SHA-512" hashValue="X7rAXjyyXs2fIUqQhCGx3a8kKH5OxLKbfFL6QFoGVP8yNepPKzPCvqUlUhe9R/ZbhSdCPQ8UYq3fNwciClUDeA==" saltValue="GD2RNPudXoECyaYzuhPczg==" spinCount="100000" content="1" objects="1"/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6875" cy="5991532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0.92051</cdr:y>
    </cdr:from>
    <cdr:to>
      <cdr:x>0.42462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0" y="5515282"/>
          <a:ext cx="3943350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100"/>
            <a:t>Quelle: Statistisches Landesamt Baden-Württemberg </a:t>
          </a:r>
        </a:p>
        <a:p xmlns:a="http://schemas.openxmlformats.org/drawingml/2006/main">
          <a:r>
            <a:rPr lang="de-DE" sz="1100"/>
            <a:t>Bearbeitung: LEL Schwäbisch Gmünd, Abt. 3, 07/2022</a:t>
          </a:r>
        </a:p>
      </cdr:txBody>
    </cdr: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</sheetPr>
  <dimension ref="A1:G27"/>
  <sheetViews>
    <sheetView tabSelected="1" workbookViewId="0">
      <selection activeCell="K36" sqref="K36"/>
    </sheetView>
  </sheetViews>
  <sheetFormatPr baseColWidth="10" defaultRowHeight="14.25" x14ac:dyDescent="0.2"/>
  <cols>
    <col min="2" max="7" width="11.625" customWidth="1"/>
    <col min="8" max="8" width="13" customWidth="1"/>
  </cols>
  <sheetData>
    <row r="1" spans="1:7" ht="15" x14ac:dyDescent="0.25">
      <c r="A1" s="27" t="s">
        <v>13</v>
      </c>
    </row>
    <row r="4" spans="1:7" x14ac:dyDescent="0.2">
      <c r="A4" s="21" t="s">
        <v>12</v>
      </c>
      <c r="B4" s="20" t="s">
        <v>11</v>
      </c>
      <c r="C4" s="20" t="s">
        <v>10</v>
      </c>
      <c r="D4" s="20" t="s">
        <v>9</v>
      </c>
      <c r="E4" s="20" t="s">
        <v>8</v>
      </c>
      <c r="F4" s="20" t="s">
        <v>7</v>
      </c>
      <c r="G4" s="20" t="s">
        <v>5</v>
      </c>
    </row>
    <row r="5" spans="1:7" x14ac:dyDescent="0.2">
      <c r="A5" s="22">
        <v>1979</v>
      </c>
      <c r="B5" s="17">
        <v>23398</v>
      </c>
      <c r="C5" s="17">
        <v>61963</v>
      </c>
      <c r="D5" s="17">
        <v>3921</v>
      </c>
      <c r="E5" s="17">
        <v>20899</v>
      </c>
      <c r="F5" s="17">
        <v>12139</v>
      </c>
      <c r="G5" s="17">
        <v>3194</v>
      </c>
    </row>
    <row r="6" spans="1:7" x14ac:dyDescent="0.2">
      <c r="A6" s="23">
        <v>1981</v>
      </c>
      <c r="B6" s="18">
        <v>26979</v>
      </c>
      <c r="C6" s="18">
        <v>59483</v>
      </c>
      <c r="D6" s="18">
        <v>5521</v>
      </c>
      <c r="E6" s="18">
        <v>20075</v>
      </c>
      <c r="F6" s="18">
        <v>14719</v>
      </c>
      <c r="G6" s="18">
        <v>3103</v>
      </c>
    </row>
    <row r="7" spans="1:7" x14ac:dyDescent="0.2">
      <c r="A7" s="23">
        <v>1983</v>
      </c>
      <c r="B7" s="18">
        <v>23471</v>
      </c>
      <c r="C7" s="18">
        <v>53297</v>
      </c>
      <c r="D7" s="18">
        <v>4237</v>
      </c>
      <c r="E7" s="18">
        <v>21061</v>
      </c>
      <c r="F7" s="18">
        <v>10720</v>
      </c>
      <c r="G7" s="18">
        <v>2958</v>
      </c>
    </row>
    <row r="8" spans="1:7" x14ac:dyDescent="0.2">
      <c r="A8" s="23">
        <v>1985</v>
      </c>
      <c r="B8" s="18">
        <v>31463</v>
      </c>
      <c r="C8" s="18">
        <v>53002</v>
      </c>
      <c r="D8" s="18">
        <v>4035</v>
      </c>
      <c r="E8" s="18">
        <v>20523</v>
      </c>
      <c r="F8" s="18">
        <v>9772</v>
      </c>
      <c r="G8" s="18">
        <v>2998</v>
      </c>
    </row>
    <row r="9" spans="1:7" x14ac:dyDescent="0.2">
      <c r="A9" s="23">
        <v>1987</v>
      </c>
      <c r="B9" s="18">
        <v>23297</v>
      </c>
      <c r="C9" s="18">
        <v>47774</v>
      </c>
      <c r="D9" s="18">
        <v>3926</v>
      </c>
      <c r="E9" s="18">
        <v>20558</v>
      </c>
      <c r="F9" s="18">
        <v>6801</v>
      </c>
      <c r="G9" s="18">
        <v>2726</v>
      </c>
    </row>
    <row r="10" spans="1:7" x14ac:dyDescent="0.2">
      <c r="A10" s="22">
        <v>1989</v>
      </c>
      <c r="B10" s="17">
        <v>27243</v>
      </c>
      <c r="C10" s="17">
        <v>46325</v>
      </c>
      <c r="D10" s="17">
        <v>3393</v>
      </c>
      <c r="E10" s="17">
        <v>21159</v>
      </c>
      <c r="F10" s="17">
        <v>5799</v>
      </c>
      <c r="G10" s="17">
        <v>2674</v>
      </c>
    </row>
    <row r="11" spans="1:7" x14ac:dyDescent="0.2">
      <c r="A11" s="23">
        <v>1991</v>
      </c>
      <c r="B11" s="18">
        <v>21583</v>
      </c>
      <c r="C11" s="18">
        <v>38612</v>
      </c>
      <c r="D11" s="18">
        <v>3774</v>
      </c>
      <c r="E11" s="18">
        <v>20090</v>
      </c>
      <c r="F11" s="18">
        <v>5549</v>
      </c>
      <c r="G11" s="18">
        <v>2612</v>
      </c>
    </row>
    <row r="12" spans="1:7" x14ac:dyDescent="0.2">
      <c r="A12" s="23">
        <v>1993</v>
      </c>
      <c r="B12" s="18">
        <v>23364</v>
      </c>
      <c r="C12" s="18">
        <v>35312</v>
      </c>
      <c r="D12" s="18">
        <v>5031</v>
      </c>
      <c r="E12" s="18">
        <v>19679</v>
      </c>
      <c r="F12" s="18">
        <v>5755</v>
      </c>
      <c r="G12" s="18">
        <v>2673</v>
      </c>
    </row>
    <row r="13" spans="1:7" x14ac:dyDescent="0.2">
      <c r="A13" s="23">
        <v>1995</v>
      </c>
      <c r="B13" s="18">
        <v>18685</v>
      </c>
      <c r="C13" s="18">
        <v>29841</v>
      </c>
      <c r="D13" s="18">
        <v>4589</v>
      </c>
      <c r="E13" s="18">
        <v>18548</v>
      </c>
      <c r="F13" s="18">
        <v>4853</v>
      </c>
      <c r="G13" s="18">
        <v>2478</v>
      </c>
    </row>
    <row r="14" spans="1:7" x14ac:dyDescent="0.2">
      <c r="A14" s="23">
        <v>1997</v>
      </c>
      <c r="B14" s="18">
        <v>17399</v>
      </c>
      <c r="C14" s="18">
        <v>32291</v>
      </c>
      <c r="D14" s="18">
        <v>3933</v>
      </c>
      <c r="E14" s="18">
        <v>17552</v>
      </c>
      <c r="F14" s="18">
        <v>6051</v>
      </c>
      <c r="G14" s="18">
        <v>2338</v>
      </c>
    </row>
    <row r="15" spans="1:7" x14ac:dyDescent="0.2">
      <c r="A15" s="22">
        <v>1999</v>
      </c>
      <c r="B15" s="17">
        <v>16340</v>
      </c>
      <c r="C15" s="17">
        <v>26386</v>
      </c>
      <c r="D15" s="17">
        <v>3512</v>
      </c>
      <c r="E15" s="17">
        <v>17236</v>
      </c>
      <c r="F15" s="17">
        <v>4477</v>
      </c>
      <c r="G15" s="17">
        <v>2124</v>
      </c>
    </row>
    <row r="16" spans="1:7" x14ac:dyDescent="0.2">
      <c r="A16" s="24">
        <v>2001</v>
      </c>
      <c r="B16" s="19">
        <v>15500</v>
      </c>
      <c r="C16" s="19">
        <v>24400</v>
      </c>
      <c r="D16" s="19">
        <v>3000</v>
      </c>
      <c r="E16" s="19">
        <v>17000</v>
      </c>
      <c r="F16" s="19">
        <v>3100</v>
      </c>
      <c r="G16" s="19">
        <v>2000</v>
      </c>
    </row>
    <row r="17" spans="1:7" x14ac:dyDescent="0.2">
      <c r="A17" s="24">
        <v>2003</v>
      </c>
      <c r="B17" s="19">
        <v>11127</v>
      </c>
      <c r="C17" s="19">
        <v>23353</v>
      </c>
      <c r="D17" s="19">
        <v>1164</v>
      </c>
      <c r="E17" s="19">
        <v>14935</v>
      </c>
      <c r="F17" s="19">
        <f>2909+1912+8375</f>
        <v>13196</v>
      </c>
      <c r="G17" s="19">
        <v>1978</v>
      </c>
    </row>
    <row r="18" spans="1:7" x14ac:dyDescent="0.2">
      <c r="A18" s="24">
        <v>2007</v>
      </c>
      <c r="B18" s="19">
        <v>9166</v>
      </c>
      <c r="C18" s="19">
        <v>21641</v>
      </c>
      <c r="D18" s="19">
        <v>1381</v>
      </c>
      <c r="E18" s="19">
        <v>12822</v>
      </c>
      <c r="F18" s="19">
        <f>2396+1975+6068</f>
        <v>10439</v>
      </c>
      <c r="G18" s="19">
        <v>1600</v>
      </c>
    </row>
    <row r="19" spans="1:7" x14ac:dyDescent="0.2">
      <c r="A19" s="25">
        <v>2010</v>
      </c>
      <c r="B19" s="20">
        <v>8894</v>
      </c>
      <c r="C19" s="20">
        <v>16114</v>
      </c>
      <c r="D19" s="20">
        <v>1997</v>
      </c>
      <c r="E19" s="20">
        <v>9257</v>
      </c>
      <c r="F19" s="20">
        <f>1357+1412+4271</f>
        <v>7040</v>
      </c>
      <c r="G19" s="20">
        <v>1210</v>
      </c>
    </row>
    <row r="20" spans="1:7" x14ac:dyDescent="0.2">
      <c r="A20" s="24">
        <v>2013</v>
      </c>
      <c r="B20" s="19">
        <f>'Daten Betriebstypen'!B24</f>
        <v>10600</v>
      </c>
      <c r="C20" s="19">
        <f>'Daten Betriebstypen'!C24</f>
        <v>14839.999999999998</v>
      </c>
      <c r="D20" s="19">
        <f>'Daten Betriebstypen'!D24</f>
        <v>1696</v>
      </c>
      <c r="E20" s="19">
        <f>'Daten Betriebstypen'!E24</f>
        <v>8480</v>
      </c>
      <c r="F20" s="19">
        <f>'Daten Betriebstypen'!F24</f>
        <v>5936.0000000000009</v>
      </c>
      <c r="G20" s="19">
        <f>'Daten Betriebstypen'!H24</f>
        <v>1272</v>
      </c>
    </row>
    <row r="21" spans="1:7" x14ac:dyDescent="0.2">
      <c r="A21" s="24">
        <v>2016</v>
      </c>
      <c r="B21" s="19">
        <f>'Daten Betriebstypen'!B25</f>
        <v>10261</v>
      </c>
      <c r="C21" s="19">
        <f>'Daten Betriebstypen'!C25</f>
        <v>14274</v>
      </c>
      <c r="D21" s="19">
        <f>'Daten Betriebstypen'!D25</f>
        <v>1465</v>
      </c>
      <c r="E21" s="19">
        <f>'Daten Betriebstypen'!E25</f>
        <v>7962</v>
      </c>
      <c r="F21" s="19">
        <f>'Daten Betriebstypen'!F25</f>
        <v>5631</v>
      </c>
      <c r="G21" s="19">
        <f>'Daten Betriebstypen'!H25</f>
        <v>996</v>
      </c>
    </row>
    <row r="22" spans="1:7" x14ac:dyDescent="0.2">
      <c r="A22" s="24">
        <v>2020</v>
      </c>
      <c r="B22" s="19">
        <f>'Daten Betriebstypen'!B26</f>
        <v>10772</v>
      </c>
      <c r="C22" s="19">
        <f>'Daten Betriebstypen'!C26</f>
        <v>13739</v>
      </c>
      <c r="D22" s="19">
        <f>'Daten Betriebstypen'!D26</f>
        <v>1446</v>
      </c>
      <c r="E22" s="19">
        <f>'Daten Betriebstypen'!E26</f>
        <v>7523</v>
      </c>
      <c r="F22" s="19">
        <f>'Daten Betriebstypen'!F26</f>
        <v>4741</v>
      </c>
      <c r="G22" s="19">
        <f>'Daten Betriebstypen'!H26</f>
        <v>864</v>
      </c>
    </row>
    <row r="26" spans="1:7" x14ac:dyDescent="0.2">
      <c r="A26" t="s">
        <v>14</v>
      </c>
    </row>
    <row r="27" spans="1:7" x14ac:dyDescent="0.2">
      <c r="A27" t="s">
        <v>15</v>
      </c>
    </row>
  </sheetData>
  <sheetProtection algorithmName="SHA-512" hashValue="l21bqJkj9pbFZsy5yrMQ8JnTnAecCCnZw94Tah1etO27g6rOdtQxOmI+2fGGocY7xhjpA1Cdjios7XiR0BSxag==" saltValue="kN79pdXFG6brwlEbquxawg==" spinCount="100000" sheet="1" objects="1" scenarios="1"/>
  <printOptions horizontalCentered="1"/>
  <pageMargins left="0.59055118110236227" right="0.59055118110236227" top="0.59055118110236227" bottom="0.59055118110236227" header="0.31496062992125984" footer="0.31496062992125984"/>
  <pageSetup paperSize="9" scale="12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</sheetPr>
  <dimension ref="A3:K26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H30" sqref="H30"/>
    </sheetView>
  </sheetViews>
  <sheetFormatPr baseColWidth="10" defaultRowHeight="14.25" x14ac:dyDescent="0.2"/>
  <cols>
    <col min="2" max="6" width="11.625" customWidth="1"/>
    <col min="8" max="10" width="11.625" customWidth="1"/>
  </cols>
  <sheetData>
    <row r="3" spans="1:11" ht="15" x14ac:dyDescent="0.25">
      <c r="A3" s="16"/>
      <c r="B3" s="14" t="s">
        <v>11</v>
      </c>
      <c r="C3" s="14" t="s">
        <v>10</v>
      </c>
      <c r="D3" s="14" t="s">
        <v>9</v>
      </c>
      <c r="E3" s="14" t="s">
        <v>8</v>
      </c>
      <c r="F3" s="14" t="s">
        <v>7</v>
      </c>
      <c r="G3" s="15" t="s">
        <v>6</v>
      </c>
      <c r="H3" s="14" t="s">
        <v>5</v>
      </c>
      <c r="I3" s="14" t="s">
        <v>4</v>
      </c>
      <c r="J3" s="14" t="s">
        <v>3</v>
      </c>
    </row>
    <row r="4" spans="1:11" ht="15" x14ac:dyDescent="0.25">
      <c r="A4" s="3">
        <v>1971</v>
      </c>
      <c r="B4" s="1">
        <f>4143+13793+11041+8303+2098</f>
        <v>39378</v>
      </c>
      <c r="C4" s="1">
        <f>14578+2413+55852+2918+1325</f>
        <v>77086</v>
      </c>
      <c r="D4" s="1">
        <f>584+1227+1850+256+112</f>
        <v>4029</v>
      </c>
      <c r="E4" s="1">
        <f>2001+10311+101+4103+2198+382</f>
        <v>19096</v>
      </c>
      <c r="F4" s="1">
        <f>10996+21013+1334+3133</f>
        <v>36476</v>
      </c>
      <c r="G4" s="2">
        <f t="shared" ref="G4:G23" si="0">SUM(B4:F4)</f>
        <v>176065</v>
      </c>
      <c r="H4" s="1">
        <v>3409</v>
      </c>
      <c r="I4" s="1"/>
      <c r="J4" s="1">
        <f t="shared" ref="J4:J9" si="1">SUM(G4:I4)</f>
        <v>179474</v>
      </c>
      <c r="K4" t="s">
        <v>2</v>
      </c>
    </row>
    <row r="5" spans="1:11" ht="15" x14ac:dyDescent="0.25">
      <c r="A5" s="13">
        <v>1974</v>
      </c>
      <c r="B5" s="11">
        <v>38256</v>
      </c>
      <c r="C5" s="11">
        <v>76505</v>
      </c>
      <c r="D5" s="11">
        <v>4345</v>
      </c>
      <c r="E5" s="11">
        <v>21542</v>
      </c>
      <c r="F5" s="11">
        <v>22821</v>
      </c>
      <c r="G5" s="12">
        <f t="shared" si="0"/>
        <v>163469</v>
      </c>
      <c r="H5" s="11">
        <v>3501</v>
      </c>
      <c r="I5" s="11">
        <v>7172</v>
      </c>
      <c r="J5" s="11">
        <f t="shared" si="1"/>
        <v>174142</v>
      </c>
    </row>
    <row r="6" spans="1:11" ht="15" x14ac:dyDescent="0.25">
      <c r="A6" s="3">
        <v>1975</v>
      </c>
      <c r="B6" s="1">
        <f>3932+16359+7211+8528+2226</f>
        <v>38256</v>
      </c>
      <c r="C6" s="1">
        <f>18377+5131+48166+3191+1640</f>
        <v>76505</v>
      </c>
      <c r="D6" s="1">
        <f>933+905+2228+207+72</f>
        <v>4345</v>
      </c>
      <c r="E6" s="1">
        <f>3802+10780+55+4427+2164+314</f>
        <v>21542</v>
      </c>
      <c r="F6" s="1">
        <f>6676+12289+1232+2624</f>
        <v>22821</v>
      </c>
      <c r="G6" s="2">
        <f t="shared" si="0"/>
        <v>163469</v>
      </c>
      <c r="H6" s="1">
        <f>3501</f>
        <v>3501</v>
      </c>
      <c r="I6" s="1"/>
      <c r="J6" s="1">
        <f t="shared" si="1"/>
        <v>166970</v>
      </c>
      <c r="K6" s="2"/>
    </row>
    <row r="7" spans="1:11" ht="15" x14ac:dyDescent="0.25">
      <c r="A7" s="13">
        <v>1977</v>
      </c>
      <c r="B7" s="11">
        <v>33388</v>
      </c>
      <c r="C7" s="11">
        <v>70687</v>
      </c>
      <c r="D7" s="11">
        <v>4687</v>
      </c>
      <c r="E7" s="11">
        <v>22610</v>
      </c>
      <c r="F7" s="11">
        <v>17117</v>
      </c>
      <c r="G7" s="12">
        <f t="shared" si="0"/>
        <v>148489</v>
      </c>
      <c r="H7" s="11">
        <v>3217</v>
      </c>
      <c r="I7" s="11">
        <v>7914</v>
      </c>
      <c r="J7" s="11">
        <f t="shared" si="1"/>
        <v>159620</v>
      </c>
    </row>
    <row r="8" spans="1:11" ht="15" x14ac:dyDescent="0.25">
      <c r="A8" s="3">
        <v>1979</v>
      </c>
      <c r="B8" s="1">
        <v>33623</v>
      </c>
      <c r="C8" s="1">
        <v>66009</v>
      </c>
      <c r="D8" s="1">
        <v>4333</v>
      </c>
      <c r="E8" s="1">
        <v>22610</v>
      </c>
      <c r="F8" s="1">
        <v>12941</v>
      </c>
      <c r="G8" s="2">
        <f t="shared" si="0"/>
        <v>139516</v>
      </c>
      <c r="H8" s="1">
        <v>3399</v>
      </c>
      <c r="I8" s="1"/>
      <c r="J8" s="1">
        <f t="shared" si="1"/>
        <v>142915</v>
      </c>
    </row>
    <row r="9" spans="1:11" ht="15" x14ac:dyDescent="0.25">
      <c r="A9" s="10">
        <v>1979</v>
      </c>
      <c r="B9" s="8">
        <v>23398</v>
      </c>
      <c r="C9" s="8">
        <v>61963</v>
      </c>
      <c r="D9" s="8">
        <v>3921</v>
      </c>
      <c r="E9" s="8">
        <v>20899</v>
      </c>
      <c r="F9" s="8">
        <v>12139</v>
      </c>
      <c r="G9" s="9">
        <f t="shared" si="0"/>
        <v>122320</v>
      </c>
      <c r="H9" s="8">
        <v>3194</v>
      </c>
      <c r="I9" s="8">
        <v>6246</v>
      </c>
      <c r="J9" s="8">
        <f t="shared" si="1"/>
        <v>131760</v>
      </c>
      <c r="K9" s="4" t="s">
        <v>1</v>
      </c>
    </row>
    <row r="10" spans="1:11" ht="15" x14ac:dyDescent="0.25">
      <c r="A10" s="13">
        <v>1981</v>
      </c>
      <c r="B10" s="11">
        <v>26979</v>
      </c>
      <c r="C10" s="11">
        <v>59483</v>
      </c>
      <c r="D10" s="11">
        <v>5521</v>
      </c>
      <c r="E10" s="11">
        <v>20075</v>
      </c>
      <c r="F10" s="11">
        <v>14719</v>
      </c>
      <c r="G10" s="12">
        <f t="shared" si="0"/>
        <v>126777</v>
      </c>
      <c r="H10" s="11">
        <v>3103</v>
      </c>
      <c r="I10" s="11">
        <v>8983</v>
      </c>
      <c r="J10" s="11">
        <v>138858</v>
      </c>
    </row>
    <row r="11" spans="1:11" ht="15" x14ac:dyDescent="0.25">
      <c r="A11" s="13">
        <v>1983</v>
      </c>
      <c r="B11" s="11">
        <v>23471</v>
      </c>
      <c r="C11" s="11">
        <v>53297</v>
      </c>
      <c r="D11" s="11">
        <v>4237</v>
      </c>
      <c r="E11" s="11">
        <v>21061</v>
      </c>
      <c r="F11" s="11">
        <v>10720</v>
      </c>
      <c r="G11" s="12">
        <f t="shared" si="0"/>
        <v>112786</v>
      </c>
      <c r="H11" s="11">
        <v>2958</v>
      </c>
      <c r="I11" s="11">
        <v>6463</v>
      </c>
      <c r="J11" s="11">
        <f t="shared" ref="J11:J23" si="2">SUM(G11:I11)</f>
        <v>122207</v>
      </c>
    </row>
    <row r="12" spans="1:11" ht="15" x14ac:dyDescent="0.25">
      <c r="A12" s="13">
        <v>1985</v>
      </c>
      <c r="B12" s="11">
        <v>31463</v>
      </c>
      <c r="C12" s="11">
        <v>53002</v>
      </c>
      <c r="D12" s="11">
        <v>4035</v>
      </c>
      <c r="E12" s="11">
        <v>20523</v>
      </c>
      <c r="F12" s="11">
        <v>9772</v>
      </c>
      <c r="G12" s="12">
        <f t="shared" si="0"/>
        <v>118795</v>
      </c>
      <c r="H12" s="11">
        <v>2998</v>
      </c>
      <c r="I12" s="11">
        <v>8859</v>
      </c>
      <c r="J12" s="11">
        <f t="shared" si="2"/>
        <v>130652</v>
      </c>
    </row>
    <row r="13" spans="1:11" ht="15" x14ac:dyDescent="0.25">
      <c r="A13" s="13">
        <v>1987</v>
      </c>
      <c r="B13" s="11">
        <v>23297</v>
      </c>
      <c r="C13" s="11">
        <v>47774</v>
      </c>
      <c r="D13" s="11">
        <v>3926</v>
      </c>
      <c r="E13" s="11">
        <v>20558</v>
      </c>
      <c r="F13" s="11">
        <v>6801</v>
      </c>
      <c r="G13" s="12">
        <f t="shared" si="0"/>
        <v>102356</v>
      </c>
      <c r="H13" s="11">
        <v>2726</v>
      </c>
      <c r="I13" s="11">
        <v>7011</v>
      </c>
      <c r="J13" s="11">
        <f t="shared" si="2"/>
        <v>112093</v>
      </c>
    </row>
    <row r="14" spans="1:11" ht="15" x14ac:dyDescent="0.25">
      <c r="A14" s="10">
        <v>1989</v>
      </c>
      <c r="B14" s="8">
        <v>27243</v>
      </c>
      <c r="C14" s="8">
        <v>46325</v>
      </c>
      <c r="D14" s="8">
        <v>3393</v>
      </c>
      <c r="E14" s="8">
        <v>21159</v>
      </c>
      <c r="F14" s="8">
        <v>5799</v>
      </c>
      <c r="G14" s="9">
        <f t="shared" si="0"/>
        <v>103919</v>
      </c>
      <c r="H14" s="8">
        <v>2674</v>
      </c>
      <c r="I14" s="8">
        <v>10346</v>
      </c>
      <c r="J14" s="8">
        <f t="shared" si="2"/>
        <v>116939</v>
      </c>
      <c r="K14" s="4"/>
    </row>
    <row r="15" spans="1:11" ht="15" x14ac:dyDescent="0.25">
      <c r="A15" s="13">
        <v>1991</v>
      </c>
      <c r="B15" s="11">
        <v>21583</v>
      </c>
      <c r="C15" s="11">
        <v>38612</v>
      </c>
      <c r="D15" s="11">
        <v>3774</v>
      </c>
      <c r="E15" s="11">
        <v>20090</v>
      </c>
      <c r="F15" s="11">
        <v>5549</v>
      </c>
      <c r="G15" s="12">
        <f t="shared" si="0"/>
        <v>89608</v>
      </c>
      <c r="H15" s="11">
        <v>2612</v>
      </c>
      <c r="I15" s="11">
        <v>6927</v>
      </c>
      <c r="J15" s="11">
        <f t="shared" si="2"/>
        <v>99147</v>
      </c>
      <c r="K15" t="s">
        <v>1</v>
      </c>
    </row>
    <row r="16" spans="1:11" ht="15" x14ac:dyDescent="0.25">
      <c r="A16" s="13">
        <v>1993</v>
      </c>
      <c r="B16" s="11">
        <v>23364</v>
      </c>
      <c r="C16" s="11">
        <v>35312</v>
      </c>
      <c r="D16" s="11">
        <v>5031</v>
      </c>
      <c r="E16" s="11">
        <v>19679</v>
      </c>
      <c r="F16" s="11">
        <v>5755</v>
      </c>
      <c r="G16" s="12">
        <f t="shared" si="0"/>
        <v>89141</v>
      </c>
      <c r="H16" s="11">
        <v>2673</v>
      </c>
      <c r="I16" s="11">
        <v>9756</v>
      </c>
      <c r="J16" s="11">
        <f t="shared" si="2"/>
        <v>101570</v>
      </c>
    </row>
    <row r="17" spans="1:11" ht="15" x14ac:dyDescent="0.25">
      <c r="A17" s="13">
        <v>1995</v>
      </c>
      <c r="B17" s="11">
        <v>18685</v>
      </c>
      <c r="C17" s="11">
        <v>29841</v>
      </c>
      <c r="D17" s="11">
        <v>4589</v>
      </c>
      <c r="E17" s="11">
        <v>18548</v>
      </c>
      <c r="F17" s="11">
        <v>4853</v>
      </c>
      <c r="G17" s="12">
        <f t="shared" si="0"/>
        <v>76516</v>
      </c>
      <c r="H17" s="11">
        <v>2478</v>
      </c>
      <c r="I17" s="11">
        <v>7724</v>
      </c>
      <c r="J17" s="11">
        <f t="shared" si="2"/>
        <v>86718</v>
      </c>
    </row>
    <row r="18" spans="1:11" ht="15" x14ac:dyDescent="0.25">
      <c r="A18" s="13">
        <v>1997</v>
      </c>
      <c r="B18" s="11">
        <v>17399</v>
      </c>
      <c r="C18" s="11">
        <v>32291</v>
      </c>
      <c r="D18" s="11">
        <v>3933</v>
      </c>
      <c r="E18" s="11">
        <v>17552</v>
      </c>
      <c r="F18" s="11">
        <v>6051</v>
      </c>
      <c r="G18" s="12">
        <f t="shared" si="0"/>
        <v>77226</v>
      </c>
      <c r="H18" s="11">
        <v>2338</v>
      </c>
      <c r="I18" s="11">
        <v>7730</v>
      </c>
      <c r="J18" s="11">
        <f t="shared" si="2"/>
        <v>87294</v>
      </c>
    </row>
    <row r="19" spans="1:11" ht="15" x14ac:dyDescent="0.25">
      <c r="A19" s="10">
        <v>1999</v>
      </c>
      <c r="B19" s="8">
        <v>16340</v>
      </c>
      <c r="C19" s="8">
        <v>26386</v>
      </c>
      <c r="D19" s="8">
        <v>3512</v>
      </c>
      <c r="E19" s="8">
        <v>17236</v>
      </c>
      <c r="F19" s="8">
        <v>4477</v>
      </c>
      <c r="G19" s="9">
        <f t="shared" si="0"/>
        <v>67951</v>
      </c>
      <c r="H19" s="8">
        <v>2124</v>
      </c>
      <c r="I19" s="8">
        <v>5775</v>
      </c>
      <c r="J19" s="8">
        <f t="shared" si="2"/>
        <v>75850</v>
      </c>
      <c r="K19" s="4"/>
    </row>
    <row r="20" spans="1:11" ht="15" x14ac:dyDescent="0.25">
      <c r="A20" s="3">
        <v>2001</v>
      </c>
      <c r="B20" s="1">
        <v>15500</v>
      </c>
      <c r="C20" s="1">
        <v>24400</v>
      </c>
      <c r="D20" s="1">
        <v>3000</v>
      </c>
      <c r="E20" s="1">
        <v>17000</v>
      </c>
      <c r="F20" s="1">
        <v>3100</v>
      </c>
      <c r="G20" s="2">
        <f t="shared" si="0"/>
        <v>63000</v>
      </c>
      <c r="H20" s="1">
        <v>2000</v>
      </c>
      <c r="I20" s="1"/>
      <c r="J20" s="1">
        <f t="shared" si="2"/>
        <v>65000</v>
      </c>
    </row>
    <row r="21" spans="1:11" ht="15" x14ac:dyDescent="0.25">
      <c r="A21" s="3">
        <v>2003</v>
      </c>
      <c r="B21" s="1">
        <v>11127</v>
      </c>
      <c r="C21" s="1">
        <v>23353</v>
      </c>
      <c r="D21" s="1">
        <v>1164</v>
      </c>
      <c r="E21" s="1">
        <v>14935</v>
      </c>
      <c r="F21" s="1">
        <f>2909+1912+8375</f>
        <v>13196</v>
      </c>
      <c r="G21" s="2">
        <f t="shared" si="0"/>
        <v>63775</v>
      </c>
      <c r="H21" s="1">
        <v>1978</v>
      </c>
      <c r="I21" s="1"/>
      <c r="J21" s="1">
        <f t="shared" si="2"/>
        <v>65753</v>
      </c>
      <c r="K21" t="s">
        <v>1</v>
      </c>
    </row>
    <row r="22" spans="1:11" ht="15" x14ac:dyDescent="0.25">
      <c r="A22" s="3">
        <v>2007</v>
      </c>
      <c r="B22" s="1">
        <v>9166</v>
      </c>
      <c r="C22" s="1">
        <v>21641</v>
      </c>
      <c r="D22" s="1">
        <v>1381</v>
      </c>
      <c r="E22" s="1">
        <v>12822</v>
      </c>
      <c r="F22" s="1">
        <f>2396+1975+6068</f>
        <v>10439</v>
      </c>
      <c r="G22" s="2">
        <f t="shared" si="0"/>
        <v>55449</v>
      </c>
      <c r="H22" s="1">
        <v>1600</v>
      </c>
      <c r="I22" s="1"/>
      <c r="J22" s="1">
        <f t="shared" si="2"/>
        <v>57049</v>
      </c>
    </row>
    <row r="23" spans="1:11" ht="15" x14ac:dyDescent="0.25">
      <c r="A23" s="7">
        <v>2010</v>
      </c>
      <c r="B23" s="5">
        <v>8894</v>
      </c>
      <c r="C23" s="5">
        <v>16114</v>
      </c>
      <c r="D23" s="5">
        <v>1997</v>
      </c>
      <c r="E23" s="5">
        <v>9257</v>
      </c>
      <c r="F23" s="5">
        <f>1357+1412+4271</f>
        <v>7040</v>
      </c>
      <c r="G23" s="6">
        <f t="shared" si="0"/>
        <v>43302</v>
      </c>
      <c r="H23" s="5">
        <v>1210</v>
      </c>
      <c r="I23" s="5"/>
      <c r="J23" s="5">
        <f t="shared" si="2"/>
        <v>44512</v>
      </c>
      <c r="K23" s="4" t="s">
        <v>0</v>
      </c>
    </row>
    <row r="24" spans="1:11" ht="15" x14ac:dyDescent="0.25">
      <c r="A24" s="3">
        <v>2013</v>
      </c>
      <c r="B24" s="1">
        <f>J24*25%</f>
        <v>10600</v>
      </c>
      <c r="C24" s="1">
        <f>J24*35%</f>
        <v>14839.999999999998</v>
      </c>
      <c r="D24" s="1">
        <f>J24*4%</f>
        <v>1696</v>
      </c>
      <c r="E24" s="1">
        <f>J24*20%</f>
        <v>8480</v>
      </c>
      <c r="F24" s="1">
        <f>J24*14%</f>
        <v>5936.0000000000009</v>
      </c>
      <c r="G24" s="2">
        <f>SUM(B24:F24)</f>
        <v>41552</v>
      </c>
      <c r="H24" s="1">
        <f>J24*3%</f>
        <v>1272</v>
      </c>
      <c r="I24" s="1"/>
      <c r="J24" s="1">
        <v>42400</v>
      </c>
    </row>
    <row r="25" spans="1:11" ht="15" x14ac:dyDescent="0.25">
      <c r="A25" s="3">
        <v>2016</v>
      </c>
      <c r="B25" s="1">
        <v>10261</v>
      </c>
      <c r="C25" s="1">
        <v>14274</v>
      </c>
      <c r="D25" s="1">
        <v>1465</v>
      </c>
      <c r="E25" s="1">
        <v>7962</v>
      </c>
      <c r="F25" s="1">
        <v>5631</v>
      </c>
      <c r="G25" s="2">
        <f>SUM(B25:F25)</f>
        <v>39593</v>
      </c>
      <c r="H25" s="1">
        <v>996</v>
      </c>
      <c r="I25" s="1"/>
      <c r="J25" s="1">
        <f>SUM(G25:H25)</f>
        <v>40589</v>
      </c>
    </row>
    <row r="26" spans="1:11" ht="15" x14ac:dyDescent="0.25">
      <c r="A26" s="3">
        <v>2020</v>
      </c>
      <c r="B26" s="26">
        <v>10772</v>
      </c>
      <c r="C26" s="26">
        <v>13739</v>
      </c>
      <c r="D26" s="26">
        <v>1446</v>
      </c>
      <c r="E26" s="26">
        <v>7523</v>
      </c>
      <c r="F26" s="26">
        <f>1095+681+2965</f>
        <v>4741</v>
      </c>
      <c r="G26" s="2">
        <f>SUM(B26:F26)</f>
        <v>38221</v>
      </c>
      <c r="H26" s="1">
        <v>864</v>
      </c>
      <c r="J26" s="1">
        <f>SUM(G26:H26)</f>
        <v>39085</v>
      </c>
      <c r="K26" t="s">
        <v>0</v>
      </c>
    </row>
  </sheetData>
  <pageMargins left="0.7" right="0.7" top="0.78740157499999996" bottom="0.78740157499999996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Diagramme</vt:lpstr>
      </vt:variant>
      <vt:variant>
        <vt:i4>1</vt:i4>
      </vt:variant>
    </vt:vector>
  </HeadingPairs>
  <TitlesOfParts>
    <vt:vector size="3" baseType="lpstr">
      <vt:lpstr>Betriebswirtsch.Ausrichtung</vt:lpstr>
      <vt:lpstr>Daten Betriebstypen</vt:lpstr>
      <vt:lpstr>DIA-betriebswirtsch.Ausrichtung</vt:lpstr>
    </vt:vector>
  </TitlesOfParts>
  <Company>LGL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Müller, Richard (LEL)</dc:creator>
  <cp:lastModifiedBy>Stock, Martina (LEL-SG)</cp:lastModifiedBy>
  <cp:lastPrinted>2018-08-20T09:44:54Z</cp:lastPrinted>
  <dcterms:created xsi:type="dcterms:W3CDTF">2013-01-08T15:04:39Z</dcterms:created>
  <dcterms:modified xsi:type="dcterms:W3CDTF">2022-07-22T07:15:43Z</dcterms:modified>
</cp:coreProperties>
</file>